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/>
  <mc:AlternateContent xmlns:mc="http://schemas.openxmlformats.org/markup-compatibility/2006">
    <mc:Choice Requires="x15">
      <x15ac:absPath xmlns:x15ac="http://schemas.microsoft.com/office/spreadsheetml/2010/11/ac" url="Y:\Open Space\Cheshire West and Chester\Chester and Cheshire\"/>
    </mc:Choice>
  </mc:AlternateContent>
  <bookViews>
    <workbookView xWindow="480" yWindow="90" windowWidth="15480" windowHeight="10830" tabRatio="997"/>
  </bookViews>
  <sheets>
    <sheet name="Summary costs" sheetId="1" r:id="rId1"/>
    <sheet name="Parks and Recs" sheetId="4" r:id="rId2"/>
    <sheet name="Equipped Childrens Play Grounds" sheetId="6" r:id="rId3"/>
    <sheet name="Informal &amp; Natural Green Space" sheetId="7" r:id="rId4"/>
  </sheets>
  <calcPr calcId="171027"/>
</workbook>
</file>

<file path=xl/calcChain.xml><?xml version="1.0" encoding="utf-8"?>
<calcChain xmlns="http://schemas.openxmlformats.org/spreadsheetml/2006/main">
  <c r="D11" i="1" l="1"/>
  <c r="D7" i="1"/>
  <c r="D8" i="1"/>
  <c r="D9" i="1"/>
  <c r="D10" i="1"/>
  <c r="D6" i="1"/>
  <c r="E32" i="7" l="1"/>
  <c r="E13" i="7" l="1"/>
  <c r="E14" i="7"/>
  <c r="E20" i="7"/>
  <c r="E21" i="7"/>
  <c r="E22" i="7"/>
  <c r="E12" i="6"/>
  <c r="E18" i="6"/>
  <c r="E29" i="4"/>
  <c r="E31" i="4"/>
  <c r="E25" i="4"/>
  <c r="E17" i="4"/>
  <c r="E30" i="4"/>
  <c r="E13" i="4"/>
  <c r="E12" i="4"/>
  <c r="E15" i="4"/>
  <c r="E33" i="4" s="1"/>
  <c r="E35" i="4" s="1"/>
  <c r="D6" i="4" s="1"/>
  <c r="F6" i="4" s="1"/>
  <c r="G6" i="4" s="1"/>
  <c r="E16" i="4"/>
  <c r="E18" i="4"/>
  <c r="E19" i="4"/>
  <c r="E20" i="4"/>
  <c r="E21" i="4"/>
  <c r="E22" i="4"/>
  <c r="E23" i="4"/>
  <c r="E24" i="4"/>
  <c r="E26" i="4"/>
  <c r="E27" i="4"/>
  <c r="E28" i="4"/>
  <c r="E11" i="6"/>
  <c r="E13" i="6"/>
  <c r="E15" i="6"/>
  <c r="E16" i="6"/>
  <c r="E17" i="6"/>
  <c r="E19" i="6"/>
  <c r="E20" i="6"/>
  <c r="E21" i="6"/>
  <c r="E22" i="6"/>
  <c r="E23" i="6"/>
  <c r="E24" i="6"/>
  <c r="E25" i="6"/>
  <c r="E26" i="6"/>
  <c r="E27" i="6"/>
  <c r="E12" i="7"/>
  <c r="E30" i="7" s="1"/>
  <c r="D6" i="7" s="1"/>
  <c r="E15" i="7"/>
  <c r="E16" i="7"/>
  <c r="E17" i="7"/>
  <c r="E18" i="7"/>
  <c r="E19" i="7"/>
  <c r="E23" i="7"/>
  <c r="E24" i="7"/>
  <c r="E25" i="7"/>
  <c r="E26" i="7"/>
  <c r="E27" i="7"/>
  <c r="E28" i="7"/>
  <c r="F6" i="7" l="1"/>
  <c r="G6" i="7" s="1"/>
  <c r="E29" i="6"/>
  <c r="E31" i="6" s="1"/>
  <c r="D6" i="6" s="1"/>
  <c r="F6" i="6" s="1"/>
  <c r="G6" i="6" s="1"/>
</calcChain>
</file>

<file path=xl/sharedStrings.xml><?xml version="1.0" encoding="utf-8"?>
<sst xmlns="http://schemas.openxmlformats.org/spreadsheetml/2006/main" count="284" uniqueCount="284">
  <si>
    <t>est. 10% of scheme works costs</t>
  </si>
  <si>
    <t>Allotments</t>
  </si>
  <si>
    <t>est. 8-10% of scheme costs</t>
  </si>
  <si>
    <t>Plot 60m x 60m</t>
  </si>
  <si>
    <t>Cost per person</t>
  </si>
  <si>
    <t>Note: This does not included for the cost of purchasing land, if this is required a surcharge will be applied.</t>
  </si>
  <si>
    <t>Planted borders 20%, Grass 55%, Hard Surface 20%, Buildings 2%, Water 1%, Hedges 2%</t>
  </si>
  <si>
    <t>Total Area m2:</t>
  </si>
  <si>
    <t>Total Cost:</t>
  </si>
  <si>
    <t>Cost per M2:</t>
  </si>
  <si>
    <t>Description</t>
  </si>
  <si>
    <t>Quantity</t>
  </si>
  <si>
    <t>Unit</t>
  </si>
  <si>
    <t>Capital</t>
  </si>
  <si>
    <t>Capital</t>
  </si>
  <si>
    <t>Comments</t>
  </si>
  <si>
    <t>Comments</t>
  </si>
  <si>
    <t>Comments</t>
  </si>
  <si>
    <t>Capital</t>
  </si>
  <si>
    <t>Revenue</t>
  </si>
  <si>
    <t>Scheduled</t>
  </si>
  <si>
    <t>Unit Cost</t>
  </si>
  <si>
    <t>Total</t>
  </si>
  <si>
    <t>Planned Work</t>
  </si>
  <si>
    <t>Additional Work</t>
  </si>
  <si>
    <t>Land</t>
  </si>
  <si>
    <t>M2</t>
  </si>
  <si>
    <t>Design</t>
  </si>
  <si>
    <t>Site</t>
  </si>
  <si>
    <t>Site Clearance</t>
  </si>
  <si>
    <t>Site</t>
  </si>
  <si>
    <t>Grass</t>
  </si>
  <si>
    <t>M2</t>
  </si>
  <si>
    <t>Overseed bare/under trees areas 5% every 5 years</t>
  </si>
  <si>
    <t>PRT, East Contract Rates + 25%</t>
  </si>
  <si>
    <t>Shrubs</t>
  </si>
  <si>
    <t>M2</t>
  </si>
  <si>
    <t>Recent park schemes</t>
  </si>
  <si>
    <t>Shrubs Medium, CL rates + 25%</t>
  </si>
  <si>
    <t>20% of shrubs/roses/ herbaceous replaced within 15 years</t>
  </si>
  <si>
    <t>Trees</t>
  </si>
  <si>
    <t>Each</t>
  </si>
  <si>
    <t>Supply and Plant HS/EHS</t>
  </si>
  <si>
    <t>Establish and prune</t>
  </si>
  <si>
    <t>Hard surface (Bitmac)</t>
  </si>
  <si>
    <t>M2</t>
  </si>
  <si>
    <t>Bitmac Path with County Edgers 2m wide path</t>
  </si>
  <si>
    <t>CL rates +25% (Medium)</t>
  </si>
  <si>
    <t>Overlay 25mm depth, 6mm tarmac within 15 years @ £12/m2</t>
  </si>
  <si>
    <t>Hard surface (Tegula)</t>
  </si>
  <si>
    <t>M2</t>
  </si>
  <si>
    <t>Bitmac Path with County Edgers 2m wide path</t>
  </si>
  <si>
    <t>East Contract Rates + 25% (High)</t>
  </si>
  <si>
    <t>Allow £0.25/m2 for replacing / repair blocks within 25 years</t>
  </si>
  <si>
    <t>Park Building</t>
  </si>
  <si>
    <t>M2</t>
  </si>
  <si>
    <t>Size of Dings Park, Cabin</t>
  </si>
  <si>
    <t>Depreciation - Total replace in 20 Years @ £1200/m2 (services in place) + £5/m2 per year ongoing refurbishment</t>
  </si>
  <si>
    <t>Formal pond</t>
  </si>
  <si>
    <t>Each</t>
  </si>
  <si>
    <t>Contract cost CL Contracts</t>
  </si>
  <si>
    <t>Water Supply and edgings etc.</t>
  </si>
  <si>
    <t>Formal Hedge (Cut Face)</t>
  </si>
  <si>
    <t>M2 cut face</t>
  </si>
  <si>
    <t>60x2x1m, 2S+T, CL rates +25%</t>
  </si>
  <si>
    <t>Formal Hedge (Land area)</t>
  </si>
  <si>
    <t>M land area</t>
  </si>
  <si>
    <t>10% replant /gap up in 15 years</t>
  </si>
  <si>
    <t>Fencing Railings 1.5 – 1.8m gav &amp; painted</t>
  </si>
  <si>
    <t>M</t>
  </si>
  <si>
    <t>Paint railings every 10 years @£24/m + £1/m isolated repairs</t>
  </si>
  <si>
    <t>Walls</t>
  </si>
  <si>
    <t>M2 of vertical wall</t>
  </si>
  <si>
    <t>£118/m2  2m high, 300mm thick natural stone wall</t>
  </si>
  <si>
    <t>Pointing / local repairs once within 15 years @ £10/m2 X both sides</t>
  </si>
  <si>
    <t>Gates</t>
  </si>
  <si>
    <t>Each</t>
  </si>
  <si>
    <t>1 Maintenance Gate, 2 pedestrian gates</t>
  </si>
  <si>
    <t xml:space="preserve">Paint every ten years @ £24/m+ isolated repairs £10/m </t>
  </si>
  <si>
    <t>Signs</t>
  </si>
  <si>
    <t>Each</t>
  </si>
  <si>
    <t>Cleaning</t>
  </si>
  <si>
    <t>Repairs to cabinet and lettering</t>
  </si>
  <si>
    <t>Park furniture</t>
  </si>
  <si>
    <t>Each</t>
  </si>
  <si>
    <t>4 seats, 2 LB, 2 DB</t>
  </si>
  <si>
    <t>Clean and empty</t>
  </si>
  <si>
    <t>Paint every 3 years @£45 + one slat per year @£15, replace LB &amp; DB once within 15 years</t>
  </si>
  <si>
    <t>Each</t>
  </si>
  <si>
    <t>£707 each + £29/m trenching</t>
  </si>
  <si>
    <t>Electric</t>
  </si>
  <si>
    <t>Replace post every 30 years, repaint every 8 years @ £50, replace bulb every 3 years @ £5, replace lantern every 15 years  @ £150</t>
  </si>
  <si>
    <t>Minor artwork / integrated into features</t>
  </si>
  <si>
    <t>Each</t>
  </si>
  <si>
    <t>Minor artworks / integrated into features</t>
  </si>
  <si>
    <t>Clean and empty</t>
  </si>
  <si>
    <t>Minor repairs / refurbish within 15 years.</t>
  </si>
  <si>
    <t>Admin. / overheads</t>
  </si>
  <si>
    <t>Site</t>
  </si>
  <si>
    <t>5% of scheme work costs</t>
  </si>
  <si>
    <t>5% of Planned work</t>
  </si>
  <si>
    <t>7% of scheduled work, rates similar to Property Services recharge</t>
  </si>
  <si>
    <t>Capital</t>
  </si>
  <si>
    <t>Capital</t>
  </si>
  <si>
    <t>Equipped Childrens Play</t>
  </si>
  <si>
    <t>Total area 400m2</t>
  </si>
  <si>
    <t>20X20m</t>
  </si>
  <si>
    <t>Note, items for Planned work for some CPG Items are collectively included as Weekly Inspections and Maintenance repairs</t>
  </si>
  <si>
    <t>Total Area Equipped Childrens Play m2:</t>
  </si>
  <si>
    <t>Total Cost:</t>
  </si>
  <si>
    <t>Cost per M2:</t>
  </si>
  <si>
    <t>Description</t>
  </si>
  <si>
    <t>Quantity</t>
  </si>
  <si>
    <t>Unit</t>
  </si>
  <si>
    <t>Capital</t>
  </si>
  <si>
    <t>Capital</t>
  </si>
  <si>
    <t>Comments</t>
  </si>
  <si>
    <t>Comments</t>
  </si>
  <si>
    <t>Comments</t>
  </si>
  <si>
    <t>Capital</t>
  </si>
  <si>
    <t>Planned Work</t>
  </si>
  <si>
    <t>Scheduled</t>
  </si>
  <si>
    <t>Unit Cost</t>
  </si>
  <si>
    <t>Total</t>
  </si>
  <si>
    <t>Additional Work</t>
  </si>
  <si>
    <t>Land</t>
  </si>
  <si>
    <t>M2</t>
  </si>
  <si>
    <t>Design</t>
  </si>
  <si>
    <t>CPG</t>
  </si>
  <si>
    <t>Initial defects/ safety Inspection RoSPA</t>
  </si>
  <si>
    <t>CPG</t>
  </si>
  <si>
    <t>Invoice from RoSPA</t>
  </si>
  <si>
    <t>CPG equipment and safety surfacing</t>
  </si>
  <si>
    <t>M2</t>
  </si>
  <si>
    <t>50% 0f CPG area</t>
  </si>
  <si>
    <t>Replace equipment and surfacing within 15 years + £5000 to dispose of all old surfacing</t>
  </si>
  <si>
    <t>Grass</t>
  </si>
  <si>
    <t>M2</t>
  </si>
  <si>
    <t>38% of CPG Area</t>
  </si>
  <si>
    <t>PRT, East Contract rates + 25%</t>
  </si>
  <si>
    <t>Shrubs</t>
  </si>
  <si>
    <t>M2</t>
  </si>
  <si>
    <t>7% of CPG Area Recent park schemes</t>
  </si>
  <si>
    <t>Shrubs Medium, CL rates + 25%</t>
  </si>
  <si>
    <t>20% of shrubs/roses/ herbaceous replaced within 15 years</t>
  </si>
  <si>
    <t>Trees</t>
  </si>
  <si>
    <t>Each</t>
  </si>
  <si>
    <t>Supply and plant, HS/EHS tree</t>
  </si>
  <si>
    <t>Establish and prune</t>
  </si>
  <si>
    <t>CPG hard surface</t>
  </si>
  <si>
    <t>M2</t>
  </si>
  <si>
    <t>5% of CPG Area</t>
  </si>
  <si>
    <t>Overlay 25mm depth, 6mm tarmac within 15 years @ £12/m2</t>
  </si>
  <si>
    <t>Fencing 1.2m high railings</t>
  </si>
  <si>
    <t>M2</t>
  </si>
  <si>
    <t>75m, 1.2m railings</t>
  </si>
  <si>
    <t xml:space="preserve">Paint every ten years @ £24/m+ isolated repairs £1./m </t>
  </si>
  <si>
    <t>Walls</t>
  </si>
  <si>
    <t>M2 of vertical wall</t>
  </si>
  <si>
    <t>£118/m2  2m high, 300mm thick natural stone wall</t>
  </si>
  <si>
    <t>Pointing / local repairs once within 15 years @ £10/m2 X both sides</t>
  </si>
  <si>
    <t>Gates</t>
  </si>
  <si>
    <t>M2</t>
  </si>
  <si>
    <t xml:space="preserve"> 1 no gate pedestrian, 1 no Maintenance</t>
  </si>
  <si>
    <t xml:space="preserve">Paint every ten years @ £24/m+ isolated repairs £10./m </t>
  </si>
  <si>
    <t>Signs</t>
  </si>
  <si>
    <t>Each</t>
  </si>
  <si>
    <t>CPG notice signs</t>
  </si>
  <si>
    <t>Replace every 5 years due to vandalism</t>
  </si>
  <si>
    <t>Park furniture</t>
  </si>
  <si>
    <t>CPG</t>
  </si>
  <si>
    <t>1 Litter bin, 2 seats, 1 picnic bench</t>
  </si>
  <si>
    <t>Paint every 3 years @£45 + one slat per year @£15, replace litter bin once within 15 years</t>
  </si>
  <si>
    <t>Weekly inspections</t>
  </si>
  <si>
    <t>CPG</t>
  </si>
  <si>
    <t>Maintenance repairs</t>
  </si>
  <si>
    <t>CPG</t>
  </si>
  <si>
    <t>Repair orders</t>
  </si>
  <si>
    <t>Annual RoSPA safety inspections</t>
  </si>
  <si>
    <t>CPG</t>
  </si>
  <si>
    <t>Admin. / overheads</t>
  </si>
  <si>
    <t>Site</t>
  </si>
  <si>
    <t>5% of Planned work</t>
  </si>
  <si>
    <t>7% of scheduled work, rates similar to Property Services recharge</t>
  </si>
  <si>
    <t>Capital</t>
  </si>
  <si>
    <t>Capital</t>
  </si>
  <si>
    <t>Informal Green Space</t>
  </si>
  <si>
    <t>Total Area m2:</t>
  </si>
  <si>
    <t>Total Cost:</t>
  </si>
  <si>
    <t>Cost per M2:</t>
  </si>
  <si>
    <t>Description</t>
  </si>
  <si>
    <t>Quantity</t>
  </si>
  <si>
    <t>Unit</t>
  </si>
  <si>
    <t>Capital</t>
  </si>
  <si>
    <t>Capital</t>
  </si>
  <si>
    <t>Comments</t>
  </si>
  <si>
    <t>Comments</t>
  </si>
  <si>
    <t>Comments</t>
  </si>
  <si>
    <t>Capital</t>
  </si>
  <si>
    <t>Revenue</t>
  </si>
  <si>
    <t>Scheduled</t>
  </si>
  <si>
    <t>Unit Cost</t>
  </si>
  <si>
    <t>Total</t>
  </si>
  <si>
    <t>Planned Work</t>
  </si>
  <si>
    <t>Additional Work</t>
  </si>
  <si>
    <t>Land</t>
  </si>
  <si>
    <t>M2</t>
  </si>
  <si>
    <t>Design</t>
  </si>
  <si>
    <t>Each</t>
  </si>
  <si>
    <t>10% of scheme cost</t>
  </si>
  <si>
    <t>Site Clearance</t>
  </si>
  <si>
    <t>Site</t>
  </si>
  <si>
    <t>5% of scheme costs</t>
  </si>
  <si>
    <t>Grass</t>
  </si>
  <si>
    <t>M2</t>
  </si>
  <si>
    <t>PRT, East Contract Rates + 25%</t>
  </si>
  <si>
    <t>Removal of fly tipping</t>
  </si>
  <si>
    <t>Rough Grass</t>
  </si>
  <si>
    <t>M2</t>
  </si>
  <si>
    <t>Removal of fly tipping</t>
  </si>
  <si>
    <t>Rural Turf</t>
  </si>
  <si>
    <t>M2</t>
  </si>
  <si>
    <t>Removal of fly tipping</t>
  </si>
  <si>
    <t>Hedge – agricultural (cut Face)</t>
  </si>
  <si>
    <t>M2 Cut face</t>
  </si>
  <si>
    <t>Assume hedge 134mx2mx1m</t>
  </si>
  <si>
    <t>Hedge – agricultural (land area)</t>
  </si>
  <si>
    <t>M land area</t>
  </si>
  <si>
    <t>Lay hedge @ £10/m run once in 15 years</t>
  </si>
  <si>
    <t>Individual Trees</t>
  </si>
  <si>
    <t>Each</t>
  </si>
  <si>
    <t>Supply and Plant HS/EHS</t>
  </si>
  <si>
    <t>Establish and prune</t>
  </si>
  <si>
    <t>Access paths (Low)</t>
  </si>
  <si>
    <t>M2</t>
  </si>
  <si>
    <t>Tarmac 2m wide with County edgers</t>
  </si>
  <si>
    <t>CL Rates + 25% Low</t>
  </si>
  <si>
    <t>Overlay 25mm depth, 6mm tarmac within 15 years @ £12/m2</t>
  </si>
  <si>
    <t>Access paths (Medium)</t>
  </si>
  <si>
    <t>M2</t>
  </si>
  <si>
    <t>Bitmac Path with County Edgers 2m wide path</t>
  </si>
  <si>
    <t>CL rates +25% (Medium)</t>
  </si>
  <si>
    <t>Overlay 25mm depth, 6mm tarmac within 15 years @ £12/m2</t>
  </si>
  <si>
    <t>Walls</t>
  </si>
  <si>
    <t>M2 of vertical wall</t>
  </si>
  <si>
    <t>£118/m2  2m high, 300mm thick natural stone wall</t>
  </si>
  <si>
    <t>Pointing / local repairs once within 15 years @ £10/m2 X both sides</t>
  </si>
  <si>
    <t>Fencing Railings 1.5 – 1.8m gav &amp; painted</t>
  </si>
  <si>
    <t>M</t>
  </si>
  <si>
    <t>Paint railings every 10 years @£24/m + £1/m isolated repairs</t>
  </si>
  <si>
    <t>Gates anti motorcycle barriers</t>
  </si>
  <si>
    <t>Each</t>
  </si>
  <si>
    <t xml:space="preserve"> Two pedestrian kissing and one HD maintenance gate</t>
  </si>
  <si>
    <t>Often vandalised</t>
  </si>
  <si>
    <t>Signs no cabinet</t>
  </si>
  <si>
    <t>Each</t>
  </si>
  <si>
    <t>Sign without notice cabinets</t>
  </si>
  <si>
    <t>Cleaning</t>
  </si>
  <si>
    <t>Repairs to lettering /posts</t>
  </si>
  <si>
    <t>Park Furniture</t>
  </si>
  <si>
    <t>Each</t>
  </si>
  <si>
    <t xml:space="preserve"> Two seats, 3 dog bin, 1 litter</t>
  </si>
  <si>
    <t>Schedule of rate CL +25%</t>
  </si>
  <si>
    <t>Paint every 3 years @£45 + one slat per year @£15, replace dog &amp; litter bin once within 15 years</t>
  </si>
  <si>
    <t>Admin. / overheads</t>
  </si>
  <si>
    <t>Site</t>
  </si>
  <si>
    <t>5% of scheme costs</t>
  </si>
  <si>
    <t>5% of Planned work</t>
  </si>
  <si>
    <t>7% of scheduled work, rates similar to Property Services recharge</t>
  </si>
  <si>
    <t>Capital</t>
  </si>
  <si>
    <t>Capital</t>
  </si>
  <si>
    <t>Parks &amp;Recreation Grounds</t>
  </si>
  <si>
    <t>Based on a Park  3800m2</t>
  </si>
  <si>
    <t>Parks &amp; Recreation Grounds</t>
  </si>
  <si>
    <t>Lighting lamps inc. trenching</t>
  </si>
  <si>
    <t>est. 3% of scheme costs prior to design</t>
  </si>
  <si>
    <t>Open space capital costs</t>
  </si>
  <si>
    <t>Contribution per person</t>
  </si>
  <si>
    <r>
      <t>Cost/m</t>
    </r>
    <r>
      <rPr>
        <b/>
        <sz val="10"/>
        <rFont val="Calibri"/>
        <family val="2"/>
      </rPr>
      <t>²</t>
    </r>
  </si>
  <si>
    <r>
      <t>Standard (m</t>
    </r>
    <r>
      <rPr>
        <b/>
        <sz val="10"/>
        <rFont val="Calibri"/>
        <family val="2"/>
      </rPr>
      <t>²</t>
    </r>
    <r>
      <rPr>
        <b/>
        <sz val="10"/>
        <rFont val="Arial"/>
        <family val="2"/>
      </rPr>
      <t>) per person</t>
    </r>
  </si>
  <si>
    <t>Cost of provision</t>
  </si>
  <si>
    <t>Amenity/ Natural Green Space</t>
  </si>
  <si>
    <t>Play Space (Youth)</t>
  </si>
  <si>
    <t>Play Space (Children)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</si>
</sst>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£-809]#,##0.00;[Red]\-[$£-809]#,##0.00"/>
    <numFmt numFmtId="165" formatCode="[$£-809]#,##0;[Red]\-[$£-809]#,##0"/>
  </numFmts>
  <fonts count="8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2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b/>
      <sz val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10"/>
        <bgColor indexed="53"/>
      </patternFill>
    </fill>
    <fill>
      <patternFill patternType="solid">
        <fgColor indexed="21"/>
        <bgColor indexed="38"/>
      </patternFill>
    </fill>
    <fill>
      <patternFill patternType="solid">
        <fgColor indexed="43"/>
        <bgColor indexed="26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9">
    <xf numFmtId="0" fontId="1" fillId="0" borderId="0" xfId="0" applyFont="1"/>
    <xf numFmtId="0" fontId="2" fillId="0" borderId="0" xfId="0" applyFont="1" applyBorder="1"/>
    <xf numFmtId="0" fontId="3" fillId="0" borderId="0" xfId="0" applyFont="1" applyBorder="1"/>
    <xf numFmtId="0" fontId="4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164" fontId="2" fillId="0" borderId="0" xfId="0" applyNumberFormat="1" applyFont="1" applyBorder="1"/>
    <xf numFmtId="164" fontId="2" fillId="2" borderId="0" xfId="0" applyNumberFormat="1" applyFont="1" applyFill="1" applyBorder="1"/>
    <xf numFmtId="165" fontId="5" fillId="0" borderId="0" xfId="0" applyNumberFormat="1" applyFont="1" applyBorder="1"/>
    <xf numFmtId="164" fontId="2" fillId="3" borderId="0" xfId="0" applyNumberFormat="1" applyFont="1" applyFill="1" applyBorder="1"/>
    <xf numFmtId="164" fontId="5" fillId="0" borderId="0" xfId="0" applyNumberFormat="1" applyFont="1" applyBorder="1"/>
    <xf numFmtId="164" fontId="2" fillId="0" borderId="0" xfId="0" applyNumberFormat="1" applyFont="1" applyFill="1" applyBorder="1"/>
    <xf numFmtId="0" fontId="3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3" fontId="5" fillId="4" borderId="1" xfId="0" applyNumberFormat="1" applyFont="1" applyFill="1" applyBorder="1" applyAlignment="1">
      <alignment horizontal="center"/>
    </xf>
    <xf numFmtId="164" fontId="5" fillId="0" borderId="0" xfId="0" applyNumberFormat="1" applyFont="1" applyBorder="1" applyAlignment="1">
      <alignment horizontal="center"/>
    </xf>
    <xf numFmtId="164" fontId="5" fillId="0" borderId="0" xfId="0" applyNumberFormat="1" applyFont="1" applyBorder="1" applyAlignment="1">
      <alignment horizontal="right"/>
    </xf>
    <xf numFmtId="165" fontId="2" fillId="3" borderId="0" xfId="0" applyNumberFormat="1" applyFont="1" applyFill="1" applyBorder="1"/>
    <xf numFmtId="165" fontId="2" fillId="2" borderId="0" xfId="0" applyNumberFormat="1" applyFont="1" applyFill="1" applyBorder="1"/>
    <xf numFmtId="0" fontId="5" fillId="0" borderId="0" xfId="0" applyFont="1" applyBorder="1"/>
    <xf numFmtId="0" fontId="5" fillId="4" borderId="1" xfId="0" applyFont="1" applyFill="1" applyBorder="1" applyAlignment="1">
      <alignment horizontal="center"/>
    </xf>
    <xf numFmtId="0" fontId="2" fillId="0" borderId="0" xfId="0" applyFont="1" applyBorder="1" applyAlignment="1"/>
    <xf numFmtId="165" fontId="2" fillId="0" borderId="0" xfId="0" applyNumberFormat="1" applyFont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2" fillId="0" borderId="0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164" fontId="5" fillId="0" borderId="0" xfId="0" applyNumberFormat="1" applyFont="1" applyBorder="1" applyAlignment="1">
      <alignment horizontal="right" wrapText="1"/>
    </xf>
    <xf numFmtId="0" fontId="6" fillId="0" borderId="0" xfId="0" applyFont="1" applyBorder="1"/>
    <xf numFmtId="0" fontId="6" fillId="0" borderId="0" xfId="0" applyFont="1"/>
    <xf numFmtId="0" fontId="1" fillId="0" borderId="0" xfId="0" applyFont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165" fontId="2" fillId="0" borderId="0" xfId="0" applyNumberFormat="1" applyFont="1" applyFill="1" applyBorder="1"/>
    <xf numFmtId="164" fontId="2" fillId="0" borderId="0" xfId="0" applyNumberFormat="1" applyFont="1" applyFill="1" applyBorder="1" applyAlignment="1">
      <alignment horizontal="center"/>
    </xf>
    <xf numFmtId="164" fontId="2" fillId="0" borderId="0" xfId="0" applyNumberFormat="1" applyFont="1" applyFill="1" applyBorder="1" applyAlignment="1">
      <alignment horizontal="right"/>
    </xf>
    <xf numFmtId="165" fontId="5" fillId="0" borderId="0" xfId="0" applyNumberFormat="1" applyFont="1" applyFill="1" applyBorder="1"/>
    <xf numFmtId="0" fontId="5" fillId="0" borderId="0" xfId="0" applyFont="1" applyFill="1" applyBorder="1"/>
    <xf numFmtId="2" fontId="2" fillId="0" borderId="0" xfId="0" applyNumberFormat="1" applyFont="1" applyFill="1" applyBorder="1"/>
    <xf numFmtId="2" fontId="2" fillId="0" borderId="0" xfId="0" applyNumberFormat="1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right"/>
    </xf>
    <xf numFmtId="0" fontId="3" fillId="0" borderId="0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4" fillId="0" borderId="0" xfId="0" applyFont="1" applyBorder="1"/>
    <xf numFmtId="0" fontId="4" fillId="0" borderId="0" xfId="0" applyFont="1"/>
    <xf numFmtId="0" fontId="4" fillId="0" borderId="0" xfId="0" applyFont="1" applyBorder="1" applyAlignment="1">
      <alignment horizontal="center" wrapText="1"/>
    </xf>
    <xf numFmtId="0" fontId="1" fillId="0" borderId="0" xfId="0" applyFont="1" applyAlignment="1">
      <alignment wrapText="1"/>
    </xf>
    <xf numFmtId="164" fontId="2" fillId="0" borderId="0" xfId="0" applyNumberFormat="1" applyFont="1" applyBorder="1" applyAlignment="1">
      <alignment horizontal="right"/>
    </xf>
    <xf numFmtId="164" fontId="6" fillId="0" borderId="0" xfId="0" applyNumberFormat="1" applyFont="1" applyBorder="1" applyAlignment="1">
      <alignment horizontal="right"/>
    </xf>
    <xf numFmtId="164" fontId="1" fillId="0" borderId="0" xfId="0" applyNumberFormat="1" applyFont="1"/>
    <xf numFmtId="164" fontId="6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6B6B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3333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P41"/>
  <sheetViews>
    <sheetView tabSelected="1" workbookViewId="0">
      <selection activeCell="D18" sqref="D18"/>
    </sheetView>
  </sheetViews>
  <sheetFormatPr defaultColWidth="11.42578125" defaultRowHeight="12.75" x14ac:dyDescent="0.2"/>
  <cols>
    <col min="1" max="1" width="34.140625" style="1" customWidth="1"/>
    <col min="2" max="2" width="24" style="1" customWidth="1"/>
    <col min="3" max="3" width="12.42578125" style="1" customWidth="1"/>
    <col min="4" max="4" width="26.7109375" customWidth="1"/>
    <col min="5" max="9" width="11.42578125" customWidth="1"/>
    <col min="10" max="250" width="11.42578125" style="1" customWidth="1"/>
  </cols>
  <sheetData>
    <row r="1" spans="1:250" ht="26.25" x14ac:dyDescent="0.4">
      <c r="A1" s="2"/>
      <c r="B1" s="2"/>
    </row>
    <row r="2" spans="1:250" ht="26.25" x14ac:dyDescent="0.4">
      <c r="A2" s="2" t="s">
        <v>276</v>
      </c>
      <c r="B2" s="2"/>
    </row>
    <row r="4" spans="1:250" x14ac:dyDescent="0.2">
      <c r="C4" s="43" t="s">
        <v>280</v>
      </c>
      <c r="D4" s="44"/>
    </row>
    <row r="5" spans="1:250" x14ac:dyDescent="0.2">
      <c r="B5" s="41" t="s">
        <v>279</v>
      </c>
      <c r="C5" s="3" t="s">
        <v>278</v>
      </c>
      <c r="D5" s="42" t="s">
        <v>277</v>
      </c>
    </row>
    <row r="6" spans="1:250" x14ac:dyDescent="0.2">
      <c r="A6" s="4" t="s">
        <v>273</v>
      </c>
      <c r="B6" s="4">
        <v>5</v>
      </c>
      <c r="C6" s="45">
        <v>72</v>
      </c>
      <c r="D6" s="47">
        <f>B6*C6</f>
        <v>360</v>
      </c>
    </row>
    <row r="7" spans="1:250" x14ac:dyDescent="0.2">
      <c r="A7" s="29" t="s">
        <v>283</v>
      </c>
      <c r="B7" s="4">
        <v>0.5</v>
      </c>
      <c r="C7" s="45">
        <v>170</v>
      </c>
      <c r="D7" s="47">
        <f t="shared" ref="D7:D10" si="0">B7*C7</f>
        <v>85</v>
      </c>
    </row>
    <row r="8" spans="1:250" x14ac:dyDescent="0.2">
      <c r="A8" s="29" t="s">
        <v>282</v>
      </c>
      <c r="B8" s="4">
        <v>0.3</v>
      </c>
      <c r="C8" s="45">
        <v>170</v>
      </c>
      <c r="D8" s="47">
        <f t="shared" si="0"/>
        <v>51</v>
      </c>
    </row>
    <row r="9" spans="1:250" x14ac:dyDescent="0.2">
      <c r="A9" s="29" t="s">
        <v>281</v>
      </c>
      <c r="B9" s="29">
        <v>10</v>
      </c>
      <c r="C9" s="45">
        <v>15</v>
      </c>
      <c r="D9" s="47">
        <f t="shared" si="0"/>
        <v>150</v>
      </c>
    </row>
    <row r="10" spans="1:250" x14ac:dyDescent="0.2">
      <c r="A10" s="23" t="s">
        <v>1</v>
      </c>
      <c r="B10" s="23">
        <v>1.5</v>
      </c>
      <c r="C10" s="33">
        <v>30</v>
      </c>
      <c r="D10" s="47">
        <f t="shared" si="0"/>
        <v>45</v>
      </c>
    </row>
    <row r="11" spans="1:250" s="28" customFormat="1" x14ac:dyDescent="0.2">
      <c r="A11" s="41" t="s">
        <v>4</v>
      </c>
      <c r="B11" s="27"/>
      <c r="C11" s="46"/>
      <c r="D11" s="48">
        <f>SUM(D6:D10)</f>
        <v>691</v>
      </c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  <c r="HV11" s="27"/>
      <c r="HW11" s="27"/>
      <c r="HX11" s="27"/>
      <c r="HY11" s="27"/>
      <c r="HZ11" s="27"/>
      <c r="IA11" s="27"/>
      <c r="IB11" s="27"/>
      <c r="IC11" s="27"/>
      <c r="ID11" s="27"/>
      <c r="IE11" s="27"/>
      <c r="IF11" s="27"/>
      <c r="IG11" s="27"/>
      <c r="IH11" s="27"/>
      <c r="II11" s="27"/>
      <c r="IJ11" s="27"/>
      <c r="IK11" s="27"/>
      <c r="IL11" s="27"/>
      <c r="IM11" s="27"/>
      <c r="IN11" s="27"/>
      <c r="IO11" s="27"/>
      <c r="IP11" s="27"/>
    </row>
    <row r="13" spans="1:250" x14ac:dyDescent="0.2">
      <c r="C13" s="5"/>
    </row>
    <row r="15" spans="1:250" x14ac:dyDescent="0.2">
      <c r="A15" s="1" t="s">
        <v>5</v>
      </c>
    </row>
    <row r="21" ht="11.85" customHeight="1" x14ac:dyDescent="0.2"/>
    <row r="22" ht="11.85" customHeight="1" x14ac:dyDescent="0.2"/>
    <row r="23" ht="11.1" customHeight="1" x14ac:dyDescent="0.2"/>
    <row r="39" ht="11.85" customHeight="1" x14ac:dyDescent="0.2"/>
    <row r="40" ht="17.100000000000001" customHeight="1" x14ac:dyDescent="0.2"/>
    <row r="41" ht="14.1" customHeight="1" x14ac:dyDescent="0.2"/>
  </sheetData>
  <mergeCells count="1">
    <mergeCell ref="C4:D4"/>
  </mergeCells>
  <phoneticPr fontId="0" type="noConversion"/>
  <pageMargins left="0.59027777777777779" right="0.59027777777777779" top="0.59027777777777779" bottom="0.59027777777777779" header="9.8611111111111122E-2" footer="9.8611111111111122E-2"/>
  <pageSetup paperSize="9" orientation="landscape" useFirstPageNumber="1" horizontalDpi="300" verticalDpi="300" r:id="rId1"/>
  <headerFooter alignWithMargins="0">
    <oddHeader>&amp;C&amp;10&amp;A</oddHeader>
    <oddFooter>&amp;C&amp;10Page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zoomScale="75" workbookViewId="0">
      <selection activeCell="M22" sqref="M22"/>
    </sheetView>
  </sheetViews>
  <sheetFormatPr defaultColWidth="11.42578125" defaultRowHeight="12.75" x14ac:dyDescent="0.2"/>
  <cols>
    <col min="1" max="1" width="33.7109375" style="1" customWidth="1"/>
    <col min="2" max="2" width="11.42578125" style="1" customWidth="1"/>
    <col min="3" max="3" width="29.7109375" style="1" customWidth="1"/>
    <col min="4" max="4" width="19.42578125" style="1" customWidth="1"/>
    <col min="5" max="5" width="19.28515625" style="1" customWidth="1"/>
    <col min="6" max="6" width="26.5703125" style="1" customWidth="1"/>
    <col min="7" max="7" width="43.7109375" style="24" hidden="1" customWidth="1"/>
    <col min="8" max="8" width="29.5703125" style="24" hidden="1" customWidth="1"/>
    <col min="9" max="9" width="56.85546875" style="24" hidden="1" customWidth="1"/>
    <col min="10" max="16384" width="11.42578125" style="1"/>
  </cols>
  <sheetData>
    <row r="1" spans="1:9" s="40" customFormat="1" ht="26.25" x14ac:dyDescent="0.4">
      <c r="A1" s="39" t="s">
        <v>271</v>
      </c>
    </row>
    <row r="2" spans="1:9" x14ac:dyDescent="0.2">
      <c r="A2" s="3"/>
      <c r="B2" s="3"/>
      <c r="C2" s="3"/>
      <c r="D2" s="3"/>
      <c r="E2" s="3"/>
      <c r="F2" s="3"/>
      <c r="G2" s="25"/>
    </row>
    <row r="3" spans="1:9" x14ac:dyDescent="0.2">
      <c r="A3" s="4" t="s">
        <v>272</v>
      </c>
      <c r="B3" s="4" t="s">
        <v>3</v>
      </c>
      <c r="C3" s="3"/>
      <c r="D3" s="3"/>
      <c r="E3" s="3"/>
      <c r="F3" s="3"/>
      <c r="G3" s="25"/>
    </row>
    <row r="4" spans="1:9" x14ac:dyDescent="0.2">
      <c r="A4" s="4" t="s">
        <v>6</v>
      </c>
      <c r="B4" s="3"/>
      <c r="C4" s="3"/>
      <c r="D4" s="3"/>
      <c r="E4" s="3"/>
      <c r="F4" s="3"/>
      <c r="G4" s="25"/>
    </row>
    <row r="5" spans="1:9" x14ac:dyDescent="0.2">
      <c r="A5" s="4"/>
      <c r="B5" s="3"/>
      <c r="C5" s="3"/>
      <c r="D5" s="3"/>
      <c r="E5" s="3"/>
      <c r="F5" s="3"/>
      <c r="G5" s="25"/>
    </row>
    <row r="6" spans="1:9" x14ac:dyDescent="0.2">
      <c r="A6" s="12" t="s">
        <v>7</v>
      </c>
      <c r="B6" s="13">
        <v>3800</v>
      </c>
      <c r="C6" s="3" t="s">
        <v>8</v>
      </c>
      <c r="D6" s="14">
        <f>SUM(E35)</f>
        <v>276806.5</v>
      </c>
      <c r="E6" s="12" t="s">
        <v>9</v>
      </c>
      <c r="F6" s="15">
        <f>SUM(D6/B6)</f>
        <v>72.84381578947368</v>
      </c>
      <c r="G6" s="26" t="e">
        <f>SUM(F6*#REF!)</f>
        <v>#REF!</v>
      </c>
    </row>
    <row r="7" spans="1:9" x14ac:dyDescent="0.2">
      <c r="A7" s="3"/>
      <c r="B7" s="3"/>
      <c r="C7" s="3"/>
      <c r="D7" s="3"/>
      <c r="E7" s="3"/>
      <c r="F7" s="3"/>
      <c r="G7" s="25"/>
    </row>
    <row r="8" spans="1:9" x14ac:dyDescent="0.2">
      <c r="A8" s="3" t="s">
        <v>10</v>
      </c>
      <c r="B8" s="3" t="s">
        <v>11</v>
      </c>
      <c r="C8" s="3" t="s">
        <v>12</v>
      </c>
      <c r="D8" s="3" t="s">
        <v>13</v>
      </c>
      <c r="E8" s="3" t="s">
        <v>14</v>
      </c>
      <c r="F8" s="30"/>
      <c r="G8" s="25" t="s">
        <v>15</v>
      </c>
      <c r="H8" s="25" t="s">
        <v>16</v>
      </c>
      <c r="I8" s="25" t="s">
        <v>17</v>
      </c>
    </row>
    <row r="9" spans="1:9" x14ac:dyDescent="0.2">
      <c r="F9" s="30"/>
      <c r="G9" s="25" t="s">
        <v>18</v>
      </c>
      <c r="H9" s="25" t="s">
        <v>19</v>
      </c>
      <c r="I9" s="25" t="s">
        <v>20</v>
      </c>
    </row>
    <row r="10" spans="1:9" x14ac:dyDescent="0.2">
      <c r="D10" s="3" t="s">
        <v>21</v>
      </c>
      <c r="E10" s="3" t="s">
        <v>22</v>
      </c>
      <c r="F10" s="30"/>
      <c r="G10" s="25"/>
      <c r="H10" s="25" t="s">
        <v>23</v>
      </c>
      <c r="I10" s="25" t="s">
        <v>24</v>
      </c>
    </row>
    <row r="11" spans="1:9" x14ac:dyDescent="0.2">
      <c r="D11" s="3"/>
      <c r="E11" s="3"/>
      <c r="F11" s="30"/>
      <c r="G11" s="25"/>
      <c r="H11" s="25"/>
      <c r="I11" s="25"/>
    </row>
    <row r="12" spans="1:9" x14ac:dyDescent="0.2">
      <c r="A12" s="1" t="s">
        <v>25</v>
      </c>
      <c r="B12" s="1">
        <v>3600</v>
      </c>
      <c r="C12" s="1" t="s">
        <v>26</v>
      </c>
      <c r="D12" s="16"/>
      <c r="E12" s="7">
        <f t="shared" ref="E12:E31" si="0">SUM(B12*D12)</f>
        <v>0</v>
      </c>
      <c r="F12" s="36"/>
    </row>
    <row r="13" spans="1:9" x14ac:dyDescent="0.2">
      <c r="A13" s="1" t="s">
        <v>27</v>
      </c>
      <c r="B13" s="1">
        <v>1</v>
      </c>
      <c r="C13" s="1" t="s">
        <v>28</v>
      </c>
      <c r="D13" s="16">
        <v>26000</v>
      </c>
      <c r="E13" s="7">
        <f t="shared" si="0"/>
        <v>26000</v>
      </c>
      <c r="F13" s="37"/>
      <c r="G13" s="24" t="s">
        <v>0</v>
      </c>
    </row>
    <row r="14" spans="1:9" x14ac:dyDescent="0.2">
      <c r="A14" s="1" t="s">
        <v>29</v>
      </c>
      <c r="B14" s="1">
        <v>1</v>
      </c>
      <c r="C14" s="1" t="s">
        <v>30</v>
      </c>
      <c r="D14" s="16">
        <v>5000</v>
      </c>
      <c r="E14" s="7">
        <v>8000</v>
      </c>
      <c r="F14" s="37"/>
      <c r="G14" s="24" t="s">
        <v>275</v>
      </c>
    </row>
    <row r="15" spans="1:9" ht="25.5" x14ac:dyDescent="0.2">
      <c r="A15" s="1" t="s">
        <v>31</v>
      </c>
      <c r="B15" s="1">
        <v>1650</v>
      </c>
      <c r="C15" s="1" t="s">
        <v>32</v>
      </c>
      <c r="D15" s="16">
        <v>2.5099999999999998</v>
      </c>
      <c r="E15" s="7">
        <f t="shared" si="0"/>
        <v>4141.5</v>
      </c>
      <c r="F15" s="38"/>
      <c r="G15" s="24" t="s">
        <v>33</v>
      </c>
      <c r="H15" s="24" t="s">
        <v>34</v>
      </c>
    </row>
    <row r="16" spans="1:9" x14ac:dyDescent="0.2">
      <c r="A16" s="1" t="s">
        <v>35</v>
      </c>
      <c r="B16" s="1">
        <v>600</v>
      </c>
      <c r="C16" s="1" t="s">
        <v>36</v>
      </c>
      <c r="D16" s="16">
        <v>25</v>
      </c>
      <c r="E16" s="7">
        <f t="shared" si="0"/>
        <v>15000</v>
      </c>
      <c r="F16" s="36"/>
      <c r="G16" s="24" t="s">
        <v>37</v>
      </c>
      <c r="H16" s="24" t="s">
        <v>38</v>
      </c>
      <c r="I16" s="24" t="s">
        <v>39</v>
      </c>
    </row>
    <row r="17" spans="1:9" x14ac:dyDescent="0.2">
      <c r="A17" s="1" t="s">
        <v>40</v>
      </c>
      <c r="B17" s="1">
        <v>60</v>
      </c>
      <c r="C17" s="1" t="s">
        <v>41</v>
      </c>
      <c r="D17" s="16">
        <v>180</v>
      </c>
      <c r="E17" s="7">
        <f t="shared" si="0"/>
        <v>10800</v>
      </c>
      <c r="F17" s="36"/>
      <c r="G17" s="24" t="s">
        <v>42</v>
      </c>
      <c r="H17" s="24" t="s">
        <v>43</v>
      </c>
    </row>
    <row r="18" spans="1:9" x14ac:dyDescent="0.2">
      <c r="A18" s="1" t="s">
        <v>44</v>
      </c>
      <c r="B18" s="1">
        <v>550</v>
      </c>
      <c r="C18" s="1" t="s">
        <v>45</v>
      </c>
      <c r="D18" s="16">
        <v>40</v>
      </c>
      <c r="E18" s="7">
        <f t="shared" si="0"/>
        <v>22000</v>
      </c>
      <c r="F18" s="36"/>
      <c r="G18" s="24" t="s">
        <v>46</v>
      </c>
      <c r="H18" s="24" t="s">
        <v>47</v>
      </c>
      <c r="I18" s="24" t="s">
        <v>48</v>
      </c>
    </row>
    <row r="19" spans="1:9" ht="25.5" x14ac:dyDescent="0.2">
      <c r="A19" s="1" t="s">
        <v>49</v>
      </c>
      <c r="B19" s="1">
        <v>50</v>
      </c>
      <c r="C19" s="1" t="s">
        <v>50</v>
      </c>
      <c r="D19" s="16">
        <v>65</v>
      </c>
      <c r="E19" s="7">
        <f t="shared" si="0"/>
        <v>3250</v>
      </c>
      <c r="F19" s="36"/>
      <c r="G19" s="24" t="s">
        <v>51</v>
      </c>
      <c r="H19" s="24" t="s">
        <v>52</v>
      </c>
      <c r="I19" s="24" t="s">
        <v>53</v>
      </c>
    </row>
    <row r="20" spans="1:9" ht="25.5" x14ac:dyDescent="0.2">
      <c r="A20" s="1" t="s">
        <v>54</v>
      </c>
      <c r="B20" s="1">
        <v>60</v>
      </c>
      <c r="C20" s="1" t="s">
        <v>55</v>
      </c>
      <c r="D20" s="16">
        <v>1000</v>
      </c>
      <c r="E20" s="7">
        <f t="shared" si="0"/>
        <v>60000</v>
      </c>
      <c r="F20" s="36"/>
      <c r="G20" s="24" t="s">
        <v>56</v>
      </c>
      <c r="I20" s="24" t="s">
        <v>57</v>
      </c>
    </row>
    <row r="21" spans="1:9" x14ac:dyDescent="0.2">
      <c r="A21" s="1" t="s">
        <v>58</v>
      </c>
      <c r="B21" s="1">
        <v>1</v>
      </c>
      <c r="C21" s="1" t="s">
        <v>59</v>
      </c>
      <c r="D21" s="16">
        <v>4000</v>
      </c>
      <c r="E21" s="7">
        <f t="shared" si="0"/>
        <v>4000</v>
      </c>
      <c r="F21" s="36"/>
      <c r="H21" s="24" t="s">
        <v>60</v>
      </c>
      <c r="I21" s="24" t="s">
        <v>61</v>
      </c>
    </row>
    <row r="22" spans="1:9" x14ac:dyDescent="0.2">
      <c r="A22" s="1" t="s">
        <v>62</v>
      </c>
      <c r="B22" s="1">
        <v>184</v>
      </c>
      <c r="C22" s="1" t="s">
        <v>63</v>
      </c>
      <c r="D22" s="17"/>
      <c r="E22" s="7">
        <f t="shared" si="0"/>
        <v>0</v>
      </c>
      <c r="F22" s="36"/>
      <c r="H22" s="24" t="s">
        <v>64</v>
      </c>
    </row>
    <row r="23" spans="1:9" x14ac:dyDescent="0.2">
      <c r="A23" s="1" t="s">
        <v>65</v>
      </c>
      <c r="B23" s="1">
        <v>60</v>
      </c>
      <c r="C23" s="1" t="s">
        <v>66</v>
      </c>
      <c r="D23" s="16">
        <v>17.5</v>
      </c>
      <c r="E23" s="7">
        <f t="shared" si="0"/>
        <v>1050</v>
      </c>
      <c r="F23" s="36"/>
      <c r="I23" s="24" t="s">
        <v>67</v>
      </c>
    </row>
    <row r="24" spans="1:9" x14ac:dyDescent="0.2">
      <c r="A24" s="1" t="s">
        <v>68</v>
      </c>
      <c r="B24" s="1">
        <v>93</v>
      </c>
      <c r="C24" s="1" t="s">
        <v>69</v>
      </c>
      <c r="D24" s="16">
        <v>105</v>
      </c>
      <c r="E24" s="7">
        <f t="shared" si="0"/>
        <v>9765</v>
      </c>
      <c r="F24" s="36"/>
      <c r="I24" s="24" t="s">
        <v>70</v>
      </c>
    </row>
    <row r="25" spans="1:9" ht="25.5" x14ac:dyDescent="0.2">
      <c r="A25" s="1" t="s">
        <v>71</v>
      </c>
      <c r="B25" s="1">
        <v>240</v>
      </c>
      <c r="C25" s="1" t="s">
        <v>72</v>
      </c>
      <c r="D25" s="16">
        <v>100</v>
      </c>
      <c r="E25" s="7">
        <f t="shared" si="0"/>
        <v>24000</v>
      </c>
      <c r="F25" s="36"/>
      <c r="G25" s="24" t="s">
        <v>73</v>
      </c>
      <c r="I25" s="24" t="s">
        <v>74</v>
      </c>
    </row>
    <row r="26" spans="1:9" x14ac:dyDescent="0.2">
      <c r="A26" s="1" t="s">
        <v>75</v>
      </c>
      <c r="B26" s="1">
        <v>3</v>
      </c>
      <c r="C26" s="1" t="s">
        <v>76</v>
      </c>
      <c r="D26" s="16">
        <v>1000</v>
      </c>
      <c r="E26" s="7">
        <f t="shared" si="0"/>
        <v>3000</v>
      </c>
      <c r="F26" s="36"/>
      <c r="G26" s="24" t="s">
        <v>77</v>
      </c>
      <c r="I26" s="24" t="s">
        <v>78</v>
      </c>
    </row>
    <row r="27" spans="1:9" x14ac:dyDescent="0.2">
      <c r="A27" s="1" t="s">
        <v>79</v>
      </c>
      <c r="B27" s="1">
        <v>3</v>
      </c>
      <c r="C27" s="1" t="s">
        <v>80</v>
      </c>
      <c r="D27" s="16">
        <v>600</v>
      </c>
      <c r="E27" s="7">
        <f t="shared" si="0"/>
        <v>1800</v>
      </c>
      <c r="F27" s="36"/>
      <c r="H27" s="24" t="s">
        <v>81</v>
      </c>
      <c r="I27" s="24" t="s">
        <v>82</v>
      </c>
    </row>
    <row r="28" spans="1:9" ht="25.5" x14ac:dyDescent="0.2">
      <c r="A28" s="1" t="s">
        <v>83</v>
      </c>
      <c r="B28" s="1">
        <v>8</v>
      </c>
      <c r="C28" s="1" t="s">
        <v>84</v>
      </c>
      <c r="D28" s="16">
        <v>500</v>
      </c>
      <c r="E28" s="7">
        <f t="shared" si="0"/>
        <v>4000</v>
      </c>
      <c r="F28" s="36"/>
      <c r="G28" s="24" t="s">
        <v>85</v>
      </c>
      <c r="H28" s="24" t="s">
        <v>86</v>
      </c>
      <c r="I28" s="24" t="s">
        <v>87</v>
      </c>
    </row>
    <row r="29" spans="1:9" ht="38.25" x14ac:dyDescent="0.2">
      <c r="A29" s="1" t="s">
        <v>274</v>
      </c>
      <c r="B29" s="1">
        <v>6</v>
      </c>
      <c r="C29" s="1" t="s">
        <v>88</v>
      </c>
      <c r="D29" s="16">
        <v>12000</v>
      </c>
      <c r="E29" s="7">
        <f t="shared" si="0"/>
        <v>72000</v>
      </c>
      <c r="F29" s="36"/>
      <c r="G29" s="24" t="s">
        <v>89</v>
      </c>
      <c r="H29" s="24" t="s">
        <v>90</v>
      </c>
      <c r="I29" s="24" t="s">
        <v>91</v>
      </c>
    </row>
    <row r="30" spans="1:9" x14ac:dyDescent="0.2">
      <c r="A30" s="1" t="s">
        <v>92</v>
      </c>
      <c r="B30" s="1">
        <v>3</v>
      </c>
      <c r="C30" s="1" t="s">
        <v>93</v>
      </c>
      <c r="D30" s="16">
        <v>1000</v>
      </c>
      <c r="E30" s="7">
        <f t="shared" si="0"/>
        <v>3000</v>
      </c>
      <c r="F30" s="36"/>
      <c r="G30" s="24" t="s">
        <v>94</v>
      </c>
      <c r="H30" s="24" t="s">
        <v>95</v>
      </c>
      <c r="I30" s="24" t="s">
        <v>96</v>
      </c>
    </row>
    <row r="31" spans="1:9" ht="25.5" x14ac:dyDescent="0.2">
      <c r="A31" s="1" t="s">
        <v>97</v>
      </c>
      <c r="B31" s="1">
        <v>1</v>
      </c>
      <c r="C31" s="1" t="s">
        <v>98</v>
      </c>
      <c r="D31" s="16">
        <v>5000</v>
      </c>
      <c r="E31" s="7">
        <f t="shared" si="0"/>
        <v>5000</v>
      </c>
      <c r="F31" s="36"/>
      <c r="G31" s="24" t="s">
        <v>99</v>
      </c>
      <c r="H31" s="24" t="s">
        <v>100</v>
      </c>
      <c r="I31" s="24" t="s">
        <v>101</v>
      </c>
    </row>
    <row r="32" spans="1:9" x14ac:dyDescent="0.2">
      <c r="F32" s="22"/>
    </row>
    <row r="33" spans="4:6" x14ac:dyDescent="0.2">
      <c r="D33" s="7" t="s">
        <v>102</v>
      </c>
      <c r="E33" s="7">
        <f>SUM(E12:E31)</f>
        <v>276806.5</v>
      </c>
      <c r="F33" s="34"/>
    </row>
    <row r="34" spans="4:6" x14ac:dyDescent="0.2">
      <c r="F34" s="22"/>
    </row>
    <row r="35" spans="4:6" x14ac:dyDescent="0.2">
      <c r="D35" s="7" t="s">
        <v>103</v>
      </c>
      <c r="E35" s="7">
        <f>SUM(E33)</f>
        <v>276806.5</v>
      </c>
      <c r="F35" s="35"/>
    </row>
  </sheetData>
  <mergeCells count="1">
    <mergeCell ref="A1:XFD1"/>
  </mergeCells>
  <phoneticPr fontId="0" type="noConversion"/>
  <pageMargins left="0.59027777777777779" right="0.59027777777777779" top="0.59027777777777779" bottom="0.59027777777777779" header="9.8611111111111122E-2" footer="9.8611111111111122E-2"/>
  <pageSetup paperSize="9" firstPageNumber="0" orientation="landscape" horizontalDpi="300" verticalDpi="300"/>
  <headerFooter alignWithMargins="0">
    <oddHeader>&amp;C&amp;10&amp;A</oddHeader>
    <oddFooter>&amp;C&amp;10Page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1"/>
  <sheetViews>
    <sheetView zoomScale="75" workbookViewId="0">
      <selection activeCell="C38" sqref="C38"/>
    </sheetView>
  </sheetViews>
  <sheetFormatPr defaultColWidth="11.42578125" defaultRowHeight="12.75" x14ac:dyDescent="0.2"/>
  <cols>
    <col min="1" max="1" width="38.85546875" style="1" customWidth="1"/>
    <col min="2" max="2" width="10.5703125" style="1" customWidth="1"/>
    <col min="3" max="3" width="29.85546875" style="1" customWidth="1"/>
    <col min="4" max="4" width="14.28515625" style="1" customWidth="1"/>
    <col min="5" max="5" width="14.7109375" style="1" customWidth="1"/>
    <col min="6" max="6" width="21.7109375" style="1" customWidth="1"/>
    <col min="7" max="7" width="43.85546875" style="1" hidden="1" customWidth="1"/>
    <col min="8" max="8" width="28.7109375" style="1" hidden="1" customWidth="1"/>
    <col min="9" max="9" width="10.85546875" style="1" hidden="1" customWidth="1"/>
    <col min="10" max="16384" width="11.42578125" style="1"/>
  </cols>
  <sheetData>
    <row r="1" spans="1:9" ht="26.25" x14ac:dyDescent="0.4">
      <c r="A1" s="11" t="s">
        <v>104</v>
      </c>
      <c r="B1" s="3"/>
      <c r="C1" s="3"/>
      <c r="D1" s="3"/>
      <c r="E1" s="3"/>
      <c r="F1" s="3"/>
      <c r="G1" s="3"/>
    </row>
    <row r="2" spans="1:9" x14ac:dyDescent="0.2">
      <c r="A2" s="4"/>
      <c r="B2" s="3"/>
      <c r="C2" s="3"/>
      <c r="D2" s="3"/>
      <c r="E2" s="3"/>
      <c r="F2" s="3"/>
      <c r="G2" s="3"/>
    </row>
    <row r="3" spans="1:9" x14ac:dyDescent="0.2">
      <c r="A3" s="4" t="s">
        <v>105</v>
      </c>
      <c r="B3" s="4" t="s">
        <v>106</v>
      </c>
      <c r="C3" s="3"/>
      <c r="D3" s="3"/>
      <c r="E3" s="3"/>
      <c r="F3" s="3"/>
      <c r="G3" s="3"/>
    </row>
    <row r="4" spans="1:9" x14ac:dyDescent="0.2">
      <c r="A4" s="4" t="s">
        <v>107</v>
      </c>
      <c r="B4" s="3"/>
      <c r="C4" s="3"/>
      <c r="D4" s="3"/>
      <c r="E4" s="3"/>
      <c r="F4" s="3"/>
      <c r="G4" s="3"/>
    </row>
    <row r="5" spans="1:9" x14ac:dyDescent="0.2">
      <c r="A5" s="4"/>
      <c r="B5" s="3"/>
      <c r="C5" s="3"/>
      <c r="D5" s="3"/>
      <c r="E5" s="3"/>
      <c r="F5" s="3"/>
      <c r="G5" s="3"/>
    </row>
    <row r="6" spans="1:9" x14ac:dyDescent="0.2">
      <c r="A6" s="12" t="s">
        <v>108</v>
      </c>
      <c r="B6" s="19">
        <v>400</v>
      </c>
      <c r="C6" s="3" t="s">
        <v>109</v>
      </c>
      <c r="D6" s="14">
        <f>SUM(E31)</f>
        <v>67722.55</v>
      </c>
      <c r="E6" s="12" t="s">
        <v>110</v>
      </c>
      <c r="F6" s="15">
        <f>SUM(D6/B6)</f>
        <v>169.306375</v>
      </c>
      <c r="G6" s="15" t="e">
        <f>SUM(F6*#REF!)</f>
        <v>#REF!</v>
      </c>
    </row>
    <row r="7" spans="1:9" x14ac:dyDescent="0.2">
      <c r="A7" s="3"/>
      <c r="B7" s="3"/>
      <c r="C7" s="3"/>
      <c r="D7" s="3"/>
      <c r="E7" s="3"/>
      <c r="F7" s="3"/>
      <c r="G7" s="3"/>
    </row>
    <row r="8" spans="1:9" x14ac:dyDescent="0.2">
      <c r="A8" s="3" t="s">
        <v>111</v>
      </c>
      <c r="B8" s="3" t="s">
        <v>112</v>
      </c>
      <c r="C8" s="3" t="s">
        <v>113</v>
      </c>
      <c r="D8" s="3" t="s">
        <v>114</v>
      </c>
      <c r="E8" s="3" t="s">
        <v>115</v>
      </c>
      <c r="F8" s="30"/>
      <c r="G8" s="3" t="s">
        <v>116</v>
      </c>
      <c r="H8" s="3" t="s">
        <v>117</v>
      </c>
      <c r="I8" s="3" t="s">
        <v>118</v>
      </c>
    </row>
    <row r="9" spans="1:9" x14ac:dyDescent="0.2">
      <c r="F9" s="30"/>
      <c r="G9" s="3" t="s">
        <v>119</v>
      </c>
      <c r="H9" s="3" t="s">
        <v>120</v>
      </c>
      <c r="I9" s="3" t="s">
        <v>121</v>
      </c>
    </row>
    <row r="10" spans="1:9" x14ac:dyDescent="0.2">
      <c r="D10" s="3" t="s">
        <v>122</v>
      </c>
      <c r="E10" s="3" t="s">
        <v>123</v>
      </c>
      <c r="F10" s="30"/>
      <c r="G10" s="3"/>
      <c r="H10" s="3"/>
      <c r="I10" s="3" t="s">
        <v>124</v>
      </c>
    </row>
    <row r="11" spans="1:9" x14ac:dyDescent="0.2">
      <c r="A11" s="1" t="s">
        <v>125</v>
      </c>
      <c r="C11" s="1" t="s">
        <v>126</v>
      </c>
      <c r="D11" s="8"/>
      <c r="E11" s="9">
        <f t="shared" ref="E11:E27" si="0">SUM(B11*D11)</f>
        <v>0</v>
      </c>
      <c r="F11" s="10"/>
    </row>
    <row r="12" spans="1:9" x14ac:dyDescent="0.2">
      <c r="A12" s="1" t="s">
        <v>127</v>
      </c>
      <c r="B12" s="1">
        <v>1</v>
      </c>
      <c r="C12" s="1" t="s">
        <v>128</v>
      </c>
      <c r="D12" s="8">
        <v>8000</v>
      </c>
      <c r="E12" s="9">
        <f t="shared" si="0"/>
        <v>8000</v>
      </c>
      <c r="F12" s="32"/>
      <c r="G12" s="1" t="s">
        <v>2</v>
      </c>
    </row>
    <row r="13" spans="1:9" x14ac:dyDescent="0.2">
      <c r="A13" s="1" t="s">
        <v>129</v>
      </c>
      <c r="B13" s="1">
        <v>1</v>
      </c>
      <c r="C13" s="1" t="s">
        <v>130</v>
      </c>
      <c r="D13" s="8">
        <v>500</v>
      </c>
      <c r="E13" s="9">
        <f t="shared" si="0"/>
        <v>500</v>
      </c>
      <c r="F13" s="32"/>
      <c r="G13" s="1" t="s">
        <v>131</v>
      </c>
    </row>
    <row r="14" spans="1:9" x14ac:dyDescent="0.2">
      <c r="A14" s="1" t="s">
        <v>132</v>
      </c>
      <c r="B14" s="1">
        <v>200</v>
      </c>
      <c r="C14" s="1" t="s">
        <v>133</v>
      </c>
      <c r="D14" s="8">
        <v>200</v>
      </c>
      <c r="E14" s="9">
        <v>40000</v>
      </c>
      <c r="F14" s="10"/>
      <c r="G14" s="1" t="s">
        <v>134</v>
      </c>
      <c r="I14" s="1" t="s">
        <v>135</v>
      </c>
    </row>
    <row r="15" spans="1:9" x14ac:dyDescent="0.2">
      <c r="A15" s="1" t="s">
        <v>136</v>
      </c>
      <c r="B15" s="1">
        <v>150</v>
      </c>
      <c r="C15" s="1" t="s">
        <v>137</v>
      </c>
      <c r="D15" s="8">
        <v>2.5099999999999998</v>
      </c>
      <c r="E15" s="9">
        <f t="shared" si="0"/>
        <v>376.49999999999994</v>
      </c>
      <c r="F15" s="33"/>
      <c r="G15" s="1" t="s">
        <v>138</v>
      </c>
      <c r="H15" s="1" t="s">
        <v>139</v>
      </c>
    </row>
    <row r="16" spans="1:9" x14ac:dyDescent="0.2">
      <c r="A16" s="1" t="s">
        <v>140</v>
      </c>
      <c r="B16" s="1">
        <v>30</v>
      </c>
      <c r="C16" s="1" t="s">
        <v>141</v>
      </c>
      <c r="D16" s="8">
        <v>28.42</v>
      </c>
      <c r="E16" s="9">
        <f t="shared" si="0"/>
        <v>852.6</v>
      </c>
      <c r="F16" s="10"/>
      <c r="G16" s="1" t="s">
        <v>142</v>
      </c>
      <c r="H16" s="1" t="s">
        <v>143</v>
      </c>
      <c r="I16" s="1" t="s">
        <v>144</v>
      </c>
    </row>
    <row r="17" spans="1:9" x14ac:dyDescent="0.2">
      <c r="A17" s="1" t="s">
        <v>145</v>
      </c>
      <c r="B17" s="1">
        <v>2</v>
      </c>
      <c r="C17" s="1" t="s">
        <v>146</v>
      </c>
      <c r="D17" s="8">
        <v>200</v>
      </c>
      <c r="E17" s="9">
        <f t="shared" si="0"/>
        <v>400</v>
      </c>
      <c r="F17" s="10"/>
      <c r="G17" s="1" t="s">
        <v>147</v>
      </c>
      <c r="H17" s="1" t="s">
        <v>148</v>
      </c>
    </row>
    <row r="18" spans="1:9" x14ac:dyDescent="0.2">
      <c r="A18" s="1" t="s">
        <v>149</v>
      </c>
      <c r="B18" s="1">
        <v>20</v>
      </c>
      <c r="C18" s="1" t="s">
        <v>150</v>
      </c>
      <c r="D18" s="8">
        <v>42.97</v>
      </c>
      <c r="E18" s="9">
        <f t="shared" si="0"/>
        <v>859.4</v>
      </c>
      <c r="F18" s="10"/>
      <c r="G18" s="1" t="s">
        <v>151</v>
      </c>
      <c r="I18" s="1" t="s">
        <v>152</v>
      </c>
    </row>
    <row r="19" spans="1:9" x14ac:dyDescent="0.2">
      <c r="A19" s="1" t="s">
        <v>153</v>
      </c>
      <c r="B19" s="1">
        <v>54</v>
      </c>
      <c r="C19" s="1" t="s">
        <v>154</v>
      </c>
      <c r="D19" s="8">
        <v>84</v>
      </c>
      <c r="E19" s="9">
        <f t="shared" si="0"/>
        <v>4536</v>
      </c>
      <c r="F19" s="10"/>
      <c r="G19" s="1" t="s">
        <v>155</v>
      </c>
      <c r="I19" s="1" t="s">
        <v>156</v>
      </c>
    </row>
    <row r="20" spans="1:9" x14ac:dyDescent="0.2">
      <c r="A20" s="1" t="s">
        <v>157</v>
      </c>
      <c r="B20" s="1">
        <v>40</v>
      </c>
      <c r="C20" s="1" t="s">
        <v>158</v>
      </c>
      <c r="D20" s="8">
        <v>118</v>
      </c>
      <c r="E20" s="9">
        <f t="shared" si="0"/>
        <v>4720</v>
      </c>
      <c r="F20" s="10"/>
      <c r="G20" s="1" t="s">
        <v>159</v>
      </c>
      <c r="I20" s="1" t="s">
        <v>160</v>
      </c>
    </row>
    <row r="21" spans="1:9" x14ac:dyDescent="0.2">
      <c r="A21" s="1" t="s">
        <v>161</v>
      </c>
      <c r="B21" s="1">
        <v>2</v>
      </c>
      <c r="C21" s="1" t="s">
        <v>162</v>
      </c>
      <c r="D21" s="8">
        <v>1098</v>
      </c>
      <c r="E21" s="9">
        <f t="shared" si="0"/>
        <v>2196</v>
      </c>
      <c r="F21" s="10"/>
      <c r="G21" s="1" t="s">
        <v>163</v>
      </c>
      <c r="I21" s="1" t="s">
        <v>164</v>
      </c>
    </row>
    <row r="22" spans="1:9" x14ac:dyDescent="0.2">
      <c r="A22" s="1" t="s">
        <v>165</v>
      </c>
      <c r="B22" s="1">
        <v>2</v>
      </c>
      <c r="C22" s="1" t="s">
        <v>166</v>
      </c>
      <c r="D22" s="8">
        <v>100</v>
      </c>
      <c r="E22" s="9">
        <f t="shared" si="0"/>
        <v>200</v>
      </c>
      <c r="F22" s="10"/>
      <c r="G22" s="1" t="s">
        <v>167</v>
      </c>
      <c r="I22" s="1" t="s">
        <v>168</v>
      </c>
    </row>
    <row r="23" spans="1:9" x14ac:dyDescent="0.2">
      <c r="A23" s="1" t="s">
        <v>169</v>
      </c>
      <c r="B23" s="1">
        <v>4</v>
      </c>
      <c r="C23" s="1" t="s">
        <v>170</v>
      </c>
      <c r="D23" s="8">
        <v>500</v>
      </c>
      <c r="E23" s="9">
        <f t="shared" si="0"/>
        <v>2000</v>
      </c>
      <c r="F23" s="10"/>
      <c r="G23" s="1" t="s">
        <v>171</v>
      </c>
      <c r="I23" s="1" t="s">
        <v>172</v>
      </c>
    </row>
    <row r="24" spans="1:9" x14ac:dyDescent="0.2">
      <c r="A24" s="1" t="s">
        <v>173</v>
      </c>
      <c r="B24" s="1">
        <v>52</v>
      </c>
      <c r="C24" s="1" t="s">
        <v>174</v>
      </c>
      <c r="D24" s="6"/>
      <c r="E24" s="9">
        <f t="shared" si="0"/>
        <v>0</v>
      </c>
      <c r="F24" s="10"/>
    </row>
    <row r="25" spans="1:9" x14ac:dyDescent="0.2">
      <c r="A25" s="1" t="s">
        <v>175</v>
      </c>
      <c r="B25" s="1">
        <v>1</v>
      </c>
      <c r="C25" s="1" t="s">
        <v>176</v>
      </c>
      <c r="D25" s="6"/>
      <c r="E25" s="9">
        <f t="shared" si="0"/>
        <v>0</v>
      </c>
      <c r="F25" s="10"/>
      <c r="I25" s="1" t="s">
        <v>177</v>
      </c>
    </row>
    <row r="26" spans="1:9" x14ac:dyDescent="0.2">
      <c r="A26" s="1" t="s">
        <v>178</v>
      </c>
      <c r="B26" s="1">
        <v>1</v>
      </c>
      <c r="C26" s="1" t="s">
        <v>179</v>
      </c>
      <c r="D26" s="6"/>
      <c r="E26" s="9">
        <f t="shared" si="0"/>
        <v>0</v>
      </c>
      <c r="F26" s="10"/>
    </row>
    <row r="27" spans="1:9" x14ac:dyDescent="0.2">
      <c r="A27" s="1" t="s">
        <v>180</v>
      </c>
      <c r="B27" s="1">
        <v>1</v>
      </c>
      <c r="C27" s="1" t="s">
        <v>181</v>
      </c>
      <c r="D27" s="8">
        <v>3082.05</v>
      </c>
      <c r="E27" s="9">
        <f t="shared" si="0"/>
        <v>3082.05</v>
      </c>
      <c r="F27" s="10"/>
      <c r="H27" s="1" t="s">
        <v>182</v>
      </c>
      <c r="I27" s="1" t="s">
        <v>183</v>
      </c>
    </row>
    <row r="28" spans="1:9" x14ac:dyDescent="0.2">
      <c r="F28" s="22"/>
    </row>
    <row r="29" spans="1:9" x14ac:dyDescent="0.2">
      <c r="D29" s="7" t="s">
        <v>184</v>
      </c>
      <c r="E29" s="7">
        <f>SUM(E11:E27)</f>
        <v>67722.55</v>
      </c>
      <c r="F29" s="34"/>
    </row>
    <row r="30" spans="1:9" x14ac:dyDescent="0.2">
      <c r="F30" s="22"/>
    </row>
    <row r="31" spans="1:9" x14ac:dyDescent="0.2">
      <c r="D31" s="7" t="s">
        <v>185</v>
      </c>
      <c r="E31" s="7">
        <f>SUM(E29)</f>
        <v>67722.55</v>
      </c>
      <c r="F31" s="35"/>
    </row>
  </sheetData>
  <phoneticPr fontId="0" type="noConversion"/>
  <pageMargins left="0.59027777777777779" right="0.59027777777777779" top="0.59027777777777779" bottom="0.59027777777777779" header="9.8611111111111122E-2" footer="9.8611111111111122E-2"/>
  <pageSetup paperSize="9" firstPageNumber="0" orientation="landscape" horizontalDpi="300" verticalDpi="300"/>
  <headerFooter alignWithMargins="0">
    <oddHeader>&amp;C&amp;10&amp;A</oddHeader>
    <oddFooter>&amp;C&amp;10Page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2"/>
  <sheetViews>
    <sheetView zoomScale="75" workbookViewId="0">
      <selection activeCell="L38" sqref="L38"/>
    </sheetView>
  </sheetViews>
  <sheetFormatPr defaultColWidth="11.42578125" defaultRowHeight="12.75" x14ac:dyDescent="0.2"/>
  <cols>
    <col min="1" max="1" width="40.42578125" style="1" customWidth="1"/>
    <col min="2" max="2" width="15.5703125" style="1" customWidth="1"/>
    <col min="3" max="3" width="32.42578125" style="1" customWidth="1"/>
    <col min="4" max="4" width="19.42578125" style="1" customWidth="1"/>
    <col min="5" max="5" width="20" style="1" customWidth="1"/>
    <col min="6" max="6" width="17.85546875" style="1" customWidth="1"/>
    <col min="7" max="7" width="43" style="1" hidden="1" customWidth="1"/>
    <col min="8" max="8" width="32.42578125" style="1" hidden="1" customWidth="1"/>
    <col min="9" max="9" width="79.140625" style="1" hidden="1" customWidth="1"/>
    <col min="10" max="16384" width="11.42578125" style="1"/>
  </cols>
  <sheetData>
    <row r="1" spans="1:9" ht="26.25" x14ac:dyDescent="0.4">
      <c r="A1" s="11" t="s">
        <v>186</v>
      </c>
      <c r="B1" s="3"/>
      <c r="C1" s="3"/>
      <c r="D1" s="3"/>
      <c r="E1" s="3"/>
      <c r="F1" s="3"/>
      <c r="G1" s="3"/>
    </row>
    <row r="2" spans="1:9" x14ac:dyDescent="0.2">
      <c r="C2" s="3"/>
      <c r="D2" s="3"/>
      <c r="E2" s="3"/>
      <c r="F2" s="3"/>
      <c r="G2" s="3"/>
    </row>
    <row r="3" spans="1:9" x14ac:dyDescent="0.2">
      <c r="C3" s="3"/>
      <c r="D3" s="3"/>
      <c r="E3" s="3"/>
      <c r="F3" s="3"/>
      <c r="G3" s="3"/>
    </row>
    <row r="4" spans="1:9" x14ac:dyDescent="0.2">
      <c r="A4" s="20"/>
      <c r="B4" s="3"/>
      <c r="C4" s="3"/>
      <c r="D4" s="3"/>
      <c r="E4" s="3"/>
      <c r="F4" s="3"/>
      <c r="G4" s="3"/>
    </row>
    <row r="5" spans="1:9" x14ac:dyDescent="0.2">
      <c r="A5" s="20"/>
      <c r="B5" s="3"/>
      <c r="C5" s="3"/>
      <c r="D5" s="3"/>
      <c r="E5" s="3"/>
      <c r="F5" s="3"/>
      <c r="G5" s="3"/>
    </row>
    <row r="6" spans="1:9" x14ac:dyDescent="0.2">
      <c r="A6" s="12" t="s">
        <v>187</v>
      </c>
      <c r="B6" s="19">
        <v>20000</v>
      </c>
      <c r="C6" s="3" t="s">
        <v>188</v>
      </c>
      <c r="D6" s="14">
        <f>SUM(E32)</f>
        <v>314618.16000000003</v>
      </c>
      <c r="E6" s="12" t="s">
        <v>189</v>
      </c>
      <c r="F6" s="15">
        <f>SUM(D6/B6)</f>
        <v>15.730908000000001</v>
      </c>
      <c r="G6" s="15" t="e">
        <f>SUM(F6*#REF!)</f>
        <v>#REF!</v>
      </c>
    </row>
    <row r="7" spans="1:9" x14ac:dyDescent="0.2">
      <c r="A7" s="3"/>
      <c r="B7" s="3"/>
      <c r="C7" s="3"/>
      <c r="D7" s="3"/>
      <c r="E7" s="3"/>
      <c r="F7" s="3"/>
      <c r="G7" s="3"/>
    </row>
    <row r="8" spans="1:9" x14ac:dyDescent="0.2">
      <c r="A8" s="3" t="s">
        <v>190</v>
      </c>
      <c r="B8" s="3" t="s">
        <v>191</v>
      </c>
      <c r="C8" s="3" t="s">
        <v>192</v>
      </c>
      <c r="D8" s="3" t="s">
        <v>193</v>
      </c>
      <c r="E8" s="3" t="s">
        <v>194</v>
      </c>
      <c r="F8" s="30"/>
      <c r="G8" s="3" t="s">
        <v>195</v>
      </c>
      <c r="H8" s="3" t="s">
        <v>196</v>
      </c>
      <c r="I8" s="3" t="s">
        <v>197</v>
      </c>
    </row>
    <row r="9" spans="1:9" x14ac:dyDescent="0.2">
      <c r="F9" s="30"/>
      <c r="G9" s="3" t="s">
        <v>198</v>
      </c>
      <c r="H9" s="3" t="s">
        <v>199</v>
      </c>
      <c r="I9" s="3" t="s">
        <v>200</v>
      </c>
    </row>
    <row r="10" spans="1:9" x14ac:dyDescent="0.2">
      <c r="D10" s="3" t="s">
        <v>201</v>
      </c>
      <c r="E10" s="3" t="s">
        <v>202</v>
      </c>
      <c r="F10" s="30"/>
      <c r="G10" s="3"/>
      <c r="H10" s="3" t="s">
        <v>203</v>
      </c>
      <c r="I10" s="3" t="s">
        <v>204</v>
      </c>
    </row>
    <row r="11" spans="1:9" x14ac:dyDescent="0.2">
      <c r="D11" s="21"/>
      <c r="E11" s="7"/>
      <c r="F11" s="31"/>
    </row>
    <row r="12" spans="1:9" x14ac:dyDescent="0.2">
      <c r="A12" s="1" t="s">
        <v>205</v>
      </c>
      <c r="C12" s="1" t="s">
        <v>206</v>
      </c>
      <c r="D12" s="8"/>
      <c r="E12" s="9">
        <f t="shared" ref="E12:E28" si="0">SUM(B12*D12)</f>
        <v>0</v>
      </c>
      <c r="F12" s="10"/>
    </row>
    <row r="13" spans="1:9" x14ac:dyDescent="0.2">
      <c r="A13" s="1" t="s">
        <v>207</v>
      </c>
      <c r="B13" s="1">
        <v>1</v>
      </c>
      <c r="C13" s="1" t="s">
        <v>208</v>
      </c>
      <c r="D13" s="8">
        <v>20000</v>
      </c>
      <c r="E13" s="9">
        <f t="shared" si="0"/>
        <v>20000</v>
      </c>
      <c r="F13" s="10"/>
      <c r="G13" s="1" t="s">
        <v>209</v>
      </c>
    </row>
    <row r="14" spans="1:9" x14ac:dyDescent="0.2">
      <c r="A14" s="1" t="s">
        <v>210</v>
      </c>
      <c r="B14" s="1">
        <v>1</v>
      </c>
      <c r="C14" s="1" t="s">
        <v>211</v>
      </c>
      <c r="D14" s="8">
        <v>10000</v>
      </c>
      <c r="E14" s="9">
        <f t="shared" si="0"/>
        <v>10000</v>
      </c>
      <c r="F14" s="32"/>
      <c r="G14" s="1" t="s">
        <v>212</v>
      </c>
    </row>
    <row r="15" spans="1:9" x14ac:dyDescent="0.2">
      <c r="A15" s="1" t="s">
        <v>213</v>
      </c>
      <c r="B15" s="1">
        <v>17041</v>
      </c>
      <c r="C15" s="1" t="s">
        <v>214</v>
      </c>
      <c r="D15" s="8">
        <v>2.5099999999999998</v>
      </c>
      <c r="E15" s="9">
        <f t="shared" si="0"/>
        <v>42772.909999999996</v>
      </c>
      <c r="F15" s="33"/>
      <c r="H15" s="1" t="s">
        <v>215</v>
      </c>
      <c r="I15" s="1" t="s">
        <v>216</v>
      </c>
    </row>
    <row r="16" spans="1:9" x14ac:dyDescent="0.2">
      <c r="A16" s="1" t="s">
        <v>217</v>
      </c>
      <c r="B16" s="1">
        <v>31</v>
      </c>
      <c r="C16" s="1" t="s">
        <v>218</v>
      </c>
      <c r="D16" s="8">
        <v>2.5099999999999998</v>
      </c>
      <c r="E16" s="9">
        <f t="shared" si="0"/>
        <v>77.809999999999988</v>
      </c>
      <c r="F16" s="10"/>
      <c r="I16" s="1" t="s">
        <v>219</v>
      </c>
    </row>
    <row r="17" spans="1:9" x14ac:dyDescent="0.2">
      <c r="A17" s="1" t="s">
        <v>220</v>
      </c>
      <c r="B17" s="1">
        <v>779</v>
      </c>
      <c r="C17" s="1" t="s">
        <v>221</v>
      </c>
      <c r="D17" s="8">
        <v>2.5099999999999998</v>
      </c>
      <c r="E17" s="9">
        <f t="shared" si="0"/>
        <v>1955.2899999999997</v>
      </c>
      <c r="F17" s="10"/>
      <c r="I17" s="1" t="s">
        <v>222</v>
      </c>
    </row>
    <row r="18" spans="1:9" x14ac:dyDescent="0.2">
      <c r="A18" s="1" t="s">
        <v>223</v>
      </c>
      <c r="B18" s="22">
        <v>414</v>
      </c>
      <c r="C18" s="1" t="s">
        <v>224</v>
      </c>
      <c r="D18" s="6"/>
      <c r="E18" s="9">
        <f t="shared" si="0"/>
        <v>0</v>
      </c>
      <c r="F18" s="10"/>
      <c r="G18" s="1" t="s">
        <v>225</v>
      </c>
    </row>
    <row r="19" spans="1:9" x14ac:dyDescent="0.2">
      <c r="A19" s="1" t="s">
        <v>226</v>
      </c>
      <c r="B19" s="22">
        <v>134</v>
      </c>
      <c r="C19" s="1" t="s">
        <v>227</v>
      </c>
      <c r="D19" s="8">
        <v>18</v>
      </c>
      <c r="E19" s="9">
        <f t="shared" si="0"/>
        <v>2412</v>
      </c>
      <c r="F19" s="10"/>
      <c r="I19" s="1" t="s">
        <v>228</v>
      </c>
    </row>
    <row r="20" spans="1:9" x14ac:dyDescent="0.2">
      <c r="A20" s="1" t="s">
        <v>229</v>
      </c>
      <c r="B20" s="22">
        <v>30</v>
      </c>
      <c r="C20" s="1" t="s">
        <v>230</v>
      </c>
      <c r="D20" s="8">
        <v>180</v>
      </c>
      <c r="E20" s="9">
        <f t="shared" si="0"/>
        <v>5400</v>
      </c>
      <c r="F20" s="10"/>
      <c r="G20" s="1" t="s">
        <v>231</v>
      </c>
      <c r="H20" s="1" t="s">
        <v>232</v>
      </c>
    </row>
    <row r="21" spans="1:9" x14ac:dyDescent="0.2">
      <c r="A21" s="1" t="s">
        <v>233</v>
      </c>
      <c r="B21" s="1">
        <v>891</v>
      </c>
      <c r="C21" s="1" t="s">
        <v>234</v>
      </c>
      <c r="D21" s="8">
        <v>35</v>
      </c>
      <c r="E21" s="9">
        <f t="shared" si="0"/>
        <v>31185</v>
      </c>
      <c r="F21" s="10"/>
      <c r="G21" s="1" t="s">
        <v>235</v>
      </c>
      <c r="H21" s="1" t="s">
        <v>236</v>
      </c>
      <c r="I21" s="1" t="s">
        <v>237</v>
      </c>
    </row>
    <row r="22" spans="1:9" x14ac:dyDescent="0.2">
      <c r="A22" s="1" t="s">
        <v>238</v>
      </c>
      <c r="B22" s="1">
        <v>1101</v>
      </c>
      <c r="C22" s="1" t="s">
        <v>239</v>
      </c>
      <c r="D22" s="8">
        <v>40</v>
      </c>
      <c r="E22" s="9">
        <f t="shared" si="0"/>
        <v>44040</v>
      </c>
      <c r="F22" s="10"/>
      <c r="G22" s="1" t="s">
        <v>240</v>
      </c>
      <c r="H22" s="1" t="s">
        <v>241</v>
      </c>
      <c r="I22" s="1" t="s">
        <v>242</v>
      </c>
    </row>
    <row r="23" spans="1:9" x14ac:dyDescent="0.2">
      <c r="A23" s="1" t="s">
        <v>243</v>
      </c>
      <c r="B23" s="22">
        <v>534</v>
      </c>
      <c r="C23" s="1" t="s">
        <v>244</v>
      </c>
      <c r="D23" s="8">
        <v>118</v>
      </c>
      <c r="E23" s="9">
        <f t="shared" si="0"/>
        <v>63012</v>
      </c>
      <c r="F23" s="10"/>
      <c r="G23" s="1" t="s">
        <v>245</v>
      </c>
      <c r="I23" s="1" t="s">
        <v>246</v>
      </c>
    </row>
    <row r="24" spans="1:9" x14ac:dyDescent="0.2">
      <c r="A24" s="1" t="s">
        <v>247</v>
      </c>
      <c r="B24" s="1">
        <v>591</v>
      </c>
      <c r="C24" s="1" t="s">
        <v>248</v>
      </c>
      <c r="D24" s="8">
        <v>109</v>
      </c>
      <c r="E24" s="9">
        <f t="shared" si="0"/>
        <v>64419</v>
      </c>
      <c r="F24" s="10"/>
      <c r="I24" s="1" t="s">
        <v>249</v>
      </c>
    </row>
    <row r="25" spans="1:9" x14ac:dyDescent="0.2">
      <c r="A25" s="1" t="s">
        <v>250</v>
      </c>
      <c r="B25" s="22">
        <v>11</v>
      </c>
      <c r="C25" s="1" t="s">
        <v>251</v>
      </c>
      <c r="D25" s="8">
        <v>900</v>
      </c>
      <c r="E25" s="9">
        <f t="shared" si="0"/>
        <v>9900</v>
      </c>
      <c r="F25" s="10"/>
      <c r="G25" s="1" t="s">
        <v>252</v>
      </c>
      <c r="I25" s="1" t="s">
        <v>253</v>
      </c>
    </row>
    <row r="26" spans="1:9" x14ac:dyDescent="0.2">
      <c r="A26" s="1" t="s">
        <v>254</v>
      </c>
      <c r="B26" s="1">
        <v>4</v>
      </c>
      <c r="C26" s="1" t="s">
        <v>255</v>
      </c>
      <c r="D26" s="8">
        <v>400</v>
      </c>
      <c r="E26" s="9">
        <f t="shared" si="0"/>
        <v>1600</v>
      </c>
      <c r="F26" s="10"/>
      <c r="G26" s="1" t="s">
        <v>256</v>
      </c>
      <c r="H26" s="1" t="s">
        <v>257</v>
      </c>
      <c r="I26" s="1" t="s">
        <v>258</v>
      </c>
    </row>
    <row r="27" spans="1:9" x14ac:dyDescent="0.2">
      <c r="A27" s="1" t="s">
        <v>259</v>
      </c>
      <c r="B27" s="1">
        <v>6</v>
      </c>
      <c r="C27" s="1" t="s">
        <v>260</v>
      </c>
      <c r="D27" s="8">
        <v>500</v>
      </c>
      <c r="E27" s="9">
        <f t="shared" si="0"/>
        <v>3000</v>
      </c>
      <c r="F27" s="10"/>
      <c r="G27" s="1" t="s">
        <v>261</v>
      </c>
      <c r="H27" s="1" t="s">
        <v>262</v>
      </c>
      <c r="I27" s="1" t="s">
        <v>263</v>
      </c>
    </row>
    <row r="28" spans="1:9" x14ac:dyDescent="0.2">
      <c r="A28" s="1" t="s">
        <v>264</v>
      </c>
      <c r="B28" s="1">
        <v>1</v>
      </c>
      <c r="C28" s="1" t="s">
        <v>265</v>
      </c>
      <c r="D28" s="8">
        <v>14844.15</v>
      </c>
      <c r="E28" s="9">
        <f t="shared" si="0"/>
        <v>14844.15</v>
      </c>
      <c r="F28" s="10"/>
      <c r="G28" s="1" t="s">
        <v>266</v>
      </c>
      <c r="H28" s="1" t="s">
        <v>267</v>
      </c>
      <c r="I28" s="1" t="s">
        <v>268</v>
      </c>
    </row>
    <row r="30" spans="1:9" x14ac:dyDescent="0.2">
      <c r="D30" s="7" t="s">
        <v>269</v>
      </c>
      <c r="E30" s="7">
        <f>SUM(E12:E28)</f>
        <v>314618.16000000003</v>
      </c>
      <c r="F30" s="7"/>
    </row>
    <row r="32" spans="1:9" x14ac:dyDescent="0.2">
      <c r="D32" s="7" t="s">
        <v>270</v>
      </c>
      <c r="E32" s="7">
        <f>SUM(E30)</f>
        <v>314618.16000000003</v>
      </c>
      <c r="F32" s="18"/>
    </row>
  </sheetData>
  <phoneticPr fontId="0" type="noConversion"/>
  <pageMargins left="0.59027777777777779" right="0.59027777777777779" top="0.59027777777777779" bottom="0.59027777777777779" header="9.8611111111111122E-2" footer="9.8611111111111122E-2"/>
  <pageSetup paperSize="9" firstPageNumber="0" orientation="landscape" horizontalDpi="300" verticalDpi="300"/>
  <headerFooter alignWithMargins="0">
    <oddHeader>&amp;C&amp;10&amp;A</oddHeader>
    <oddFooter>&amp;C&amp;10Page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1064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Summary costs</vt:lpstr>
      <vt:lpstr>Parks and Recs</vt:lpstr>
      <vt:lpstr>Equipped Childrens Play Grounds</vt:lpstr>
      <vt:lpstr>Informal &amp; Natural Green Space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Jim Phillips</dc:creator>
  <cp:keywords/>
  <dc:description/>
  <cp:lastModifiedBy>user</cp:lastModifiedBy>
  <cp:revision>273</cp:revision>
  <cp:lastPrinted>2004-12-06T13:07:56Z</cp:lastPrinted>
  <dcterms:created xsi:type="dcterms:W3CDTF">2004-11-12T10:35:51Z</dcterms:created>
  <dcterms:modified xsi:type="dcterms:W3CDTF">2017-03-15T10:31:50Z</dcterms:modified>
</cp:coreProperties>
</file>